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sukesaitombp/Desktop/"/>
    </mc:Choice>
  </mc:AlternateContent>
  <xr:revisionPtr revIDLastSave="0" documentId="13_ncr:1_{6268C05D-7422-0B4A-86CA-4078BB13545A}" xr6:coauthVersionLast="45" xr6:coauthVersionMax="45" xr10:uidLastSave="{00000000-0000-0000-0000-000000000000}"/>
  <bookViews>
    <workbookView xWindow="980" yWindow="460" windowWidth="27820" windowHeight="17540" xr2:uid="{365C618E-46B1-B842-8396-56652700664A}"/>
  </bookViews>
  <sheets>
    <sheet name="カロリー計算" sheetId="2" r:id="rId1"/>
    <sheet name="食品基本表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3" l="1"/>
  <c r="H12" i="3"/>
  <c r="H13" i="3"/>
  <c r="H10" i="3"/>
  <c r="E22" i="2" l="1"/>
  <c r="F22" i="2"/>
  <c r="G22" i="2"/>
  <c r="H22" i="2"/>
  <c r="I22" i="2"/>
  <c r="E16" i="2"/>
  <c r="F16" i="2"/>
  <c r="G16" i="2"/>
  <c r="H16" i="2"/>
  <c r="I16" i="2"/>
  <c r="E17" i="2"/>
  <c r="F17" i="2"/>
  <c r="G17" i="2"/>
  <c r="H17" i="2"/>
  <c r="I17" i="2"/>
  <c r="E18" i="2"/>
  <c r="F18" i="2"/>
  <c r="G18" i="2"/>
  <c r="H18" i="2"/>
  <c r="I18" i="2"/>
  <c r="E19" i="2"/>
  <c r="F19" i="2"/>
  <c r="G19" i="2"/>
  <c r="H19" i="2"/>
  <c r="I19" i="2"/>
  <c r="E20" i="2"/>
  <c r="F20" i="2"/>
  <c r="G20" i="2"/>
  <c r="H20" i="2"/>
  <c r="I20" i="2"/>
  <c r="E21" i="2"/>
  <c r="F21" i="2"/>
  <c r="G21" i="2"/>
  <c r="H21" i="2"/>
  <c r="I21" i="2"/>
  <c r="I5" i="2"/>
  <c r="I6" i="2"/>
  <c r="I7" i="2"/>
  <c r="I8" i="2"/>
  <c r="I9" i="2"/>
  <c r="I10" i="2"/>
  <c r="I11" i="2"/>
  <c r="I12" i="2"/>
  <c r="I13" i="2"/>
  <c r="I14" i="2"/>
  <c r="I15" i="2"/>
  <c r="H5" i="2"/>
  <c r="H6" i="2"/>
  <c r="H7" i="2"/>
  <c r="H8" i="2"/>
  <c r="H9" i="2"/>
  <c r="H10" i="2"/>
  <c r="H11" i="2"/>
  <c r="H12" i="2"/>
  <c r="H13" i="2"/>
  <c r="H14" i="2"/>
  <c r="H15" i="2"/>
  <c r="G5" i="2"/>
  <c r="G6" i="2"/>
  <c r="G7" i="2"/>
  <c r="G8" i="2"/>
  <c r="G9" i="2"/>
  <c r="G10" i="2"/>
  <c r="G11" i="2"/>
  <c r="G12" i="2"/>
  <c r="G13" i="2"/>
  <c r="G14" i="2"/>
  <c r="G15" i="2"/>
  <c r="F6" i="2"/>
  <c r="F7" i="2"/>
  <c r="F8" i="2"/>
  <c r="F9" i="2"/>
  <c r="F10" i="2"/>
  <c r="F11" i="2"/>
  <c r="F12" i="2"/>
  <c r="F13" i="2"/>
  <c r="F14" i="2"/>
  <c r="F15" i="2"/>
  <c r="F5" i="2"/>
  <c r="I4" i="2"/>
  <c r="H4" i="2"/>
  <c r="G4" i="2"/>
  <c r="G2" i="2" s="1"/>
  <c r="F4" i="2"/>
  <c r="E4" i="2"/>
  <c r="E8" i="2"/>
  <c r="E9" i="2"/>
  <c r="E10" i="2"/>
  <c r="E11" i="2"/>
  <c r="E12" i="2"/>
  <c r="E13" i="2"/>
  <c r="E14" i="2"/>
  <c r="E15" i="2"/>
  <c r="E7" i="2"/>
  <c r="E6" i="2"/>
  <c r="E5" i="2"/>
  <c r="H9" i="3"/>
  <c r="H8" i="3"/>
  <c r="H7" i="3"/>
  <c r="H5" i="3"/>
  <c r="H4" i="3"/>
  <c r="H3" i="3"/>
  <c r="H2" i="3"/>
  <c r="I2" i="2" l="1"/>
  <c r="E2" i="2"/>
  <c r="F2" i="2"/>
  <c r="H2" i="2"/>
</calcChain>
</file>

<file path=xl/sharedStrings.xml><?xml version="1.0" encoding="utf-8"?>
<sst xmlns="http://schemas.openxmlformats.org/spreadsheetml/2006/main" count="40" uniqueCount="38">
  <si>
    <t>日付</t>
    <rPh sb="0" eb="2">
      <t xml:space="preserve">ヒヅケ </t>
    </rPh>
    <phoneticPr fontId="1"/>
  </si>
  <si>
    <t>メーカー</t>
    <phoneticPr fontId="1"/>
  </si>
  <si>
    <t>単位あたり</t>
    <rPh sb="0" eb="2">
      <t xml:space="preserve">タンイアタリ </t>
    </rPh>
    <phoneticPr fontId="1"/>
  </si>
  <si>
    <t>タンパク質</t>
    <phoneticPr fontId="1"/>
  </si>
  <si>
    <t>脂質</t>
    <rPh sb="0" eb="2">
      <t xml:space="preserve">シシツ </t>
    </rPh>
    <phoneticPr fontId="1"/>
  </si>
  <si>
    <t>糖質</t>
    <rPh sb="0" eb="2">
      <t xml:space="preserve">トウシツ </t>
    </rPh>
    <phoneticPr fontId="1"/>
  </si>
  <si>
    <t>食物繊維</t>
    <rPh sb="0" eb="4">
      <t xml:space="preserve">ショクモツセンイ </t>
    </rPh>
    <phoneticPr fontId="1"/>
  </si>
  <si>
    <t>カロリー</t>
    <phoneticPr fontId="1"/>
  </si>
  <si>
    <t>topVALUE</t>
    <phoneticPr fontId="1"/>
  </si>
  <si>
    <t>株式会社 みの屋</t>
    <rPh sb="0" eb="1">
      <t xml:space="preserve">カブシキガイシャ </t>
    </rPh>
    <rPh sb="7" eb="8">
      <t xml:space="preserve">ヤ </t>
    </rPh>
    <phoneticPr fontId="1"/>
  </si>
  <si>
    <t>アメリカDailyNuts社</t>
    <phoneticPr fontId="1"/>
  </si>
  <si>
    <t>株式会社 ゾーンプラス</t>
    <rPh sb="0" eb="4">
      <t xml:space="preserve">カブシキガイシャ </t>
    </rPh>
    <phoneticPr fontId="1"/>
  </si>
  <si>
    <t>QUAKER OATS</t>
  </si>
  <si>
    <t>MYPROTEIN</t>
    <phoneticPr fontId="1"/>
  </si>
  <si>
    <t>朝食</t>
    <rPh sb="0" eb="2">
      <t xml:space="preserve">チョウショク </t>
    </rPh>
    <phoneticPr fontId="1"/>
  </si>
  <si>
    <t>量</t>
    <rPh sb="0" eb="1">
      <t xml:space="preserve">リョウ </t>
    </rPh>
    <phoneticPr fontId="1"/>
  </si>
  <si>
    <t>全卵[個]</t>
  </si>
  <si>
    <t>全卵[個]</t>
    <rPh sb="0" eb="2">
      <t xml:space="preserve">ゼンラン </t>
    </rPh>
    <rPh sb="3" eb="4">
      <t xml:space="preserve">コ </t>
    </rPh>
    <phoneticPr fontId="1"/>
  </si>
  <si>
    <t>ギリシャヨーグルト[個]</t>
  </si>
  <si>
    <t>ギリシャヨーグルト[個]</t>
    <rPh sb="10" eb="11">
      <t xml:space="preserve">コ </t>
    </rPh>
    <phoneticPr fontId="1"/>
  </si>
  <si>
    <t>オートミール[ｇ]</t>
  </si>
  <si>
    <t>オートミール[ｇ]</t>
    <phoneticPr fontId="1"/>
  </si>
  <si>
    <t>乾燥ワカメ[ｇ]</t>
    <rPh sb="0" eb="2">
      <t xml:space="preserve">カンソウワカメ </t>
    </rPh>
    <phoneticPr fontId="1"/>
  </si>
  <si>
    <t>ドライフルーツ[ｇ]</t>
    <phoneticPr fontId="1"/>
  </si>
  <si>
    <t>プロテイン[ｇ]</t>
    <phoneticPr fontId="1"/>
  </si>
  <si>
    <t>チアシード[ｇ]</t>
    <phoneticPr fontId="1"/>
  </si>
  <si>
    <t>昼食</t>
    <rPh sb="0" eb="2">
      <t xml:space="preserve">チュウショク </t>
    </rPh>
    <phoneticPr fontId="1"/>
  </si>
  <si>
    <t>夕食</t>
    <rPh sb="0" eb="2">
      <t xml:space="preserve">ユウショク </t>
    </rPh>
    <phoneticPr fontId="1"/>
  </si>
  <si>
    <t>C</t>
    <phoneticPr fontId="1"/>
  </si>
  <si>
    <t>品目</t>
    <rPh sb="0" eb="2">
      <t xml:space="preserve">ヒンモク </t>
    </rPh>
    <phoneticPr fontId="1"/>
  </si>
  <si>
    <t>P</t>
    <phoneticPr fontId="1"/>
  </si>
  <si>
    <t>F</t>
    <phoneticPr fontId="1"/>
  </si>
  <si>
    <t>ミックスナッツ[ｇ]</t>
    <phoneticPr fontId="1"/>
  </si>
  <si>
    <t>炊いた白米[ｇ]</t>
    <rPh sb="0" eb="1">
      <t xml:space="preserve">タイタ </t>
    </rPh>
    <rPh sb="3" eb="5">
      <t xml:space="preserve">ハクマイ </t>
    </rPh>
    <phoneticPr fontId="1"/>
  </si>
  <si>
    <t>豚肉[ｇ]</t>
    <rPh sb="0" eb="2">
      <t xml:space="preserve">ブタニク </t>
    </rPh>
    <phoneticPr fontId="1"/>
  </si>
  <si>
    <t>鶏むね肉[ｇ]</t>
    <rPh sb="0" eb="1">
      <t xml:space="preserve">トリムネニｋ </t>
    </rPh>
    <rPh sb="3" eb="4">
      <t xml:space="preserve">ニク </t>
    </rPh>
    <phoneticPr fontId="1"/>
  </si>
  <si>
    <t>鶏もも肉[ｇ]</t>
    <rPh sb="0" eb="1">
      <t xml:space="preserve">トリ </t>
    </rPh>
    <rPh sb="3" eb="4">
      <t xml:space="preserve">ニク </t>
    </rPh>
    <phoneticPr fontId="1"/>
  </si>
  <si>
    <t>トレ？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</si>
</sst>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.0"/>
  </numFmts>
  <fonts count="7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ヒラギノ角ゴシック W3"/>
      <family val="2"/>
      <charset val="128"/>
    </font>
    <font>
      <sz val="16"/>
      <color theme="1"/>
      <name val="ヒラギノ角ゴシック W3"/>
      <family val="2"/>
      <charset val="128"/>
    </font>
    <font>
      <b/>
      <sz val="16"/>
      <color theme="1"/>
      <name val="ヒラギノ角ゴシック W3"/>
      <family val="2"/>
      <charset val="128"/>
    </font>
    <font>
      <sz val="16"/>
      <color rgb="FF111111"/>
      <name val="ヒラギノ角ゴシック W3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DACED"/>
        <bgColor indexed="64"/>
      </patternFill>
    </fill>
    <fill>
      <patternFill patternType="solid">
        <fgColor rgb="FFE97C8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76" fontId="5" fillId="6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6" fontId="4" fillId="3" borderId="2" xfId="1" applyFont="1" applyFill="1" applyBorder="1" applyAlignment="1">
      <alignment horizontal="center" vertical="center"/>
    </xf>
    <xf numFmtId="6" fontId="4" fillId="3" borderId="3" xfId="1" applyFont="1" applyFill="1" applyBorder="1" applyAlignment="1">
      <alignment horizontal="center" vertical="center"/>
    </xf>
    <xf numFmtId="6" fontId="4" fillId="3" borderId="4" xfId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E97C8E"/>
      <color rgb="FFEDAC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6DB1F-77FE-8E41-99EC-D8DDA8B407C1}">
  <dimension ref="A1:J23"/>
  <sheetViews>
    <sheetView tabSelected="1" zoomScale="80" zoomScaleNormal="80" workbookViewId="0">
      <selection activeCell="P17" sqref="P17"/>
    </sheetView>
  </sheetViews>
  <sheetFormatPr baseColWidth="10" defaultRowHeight="23"/>
  <cols>
    <col min="1" max="1" width="10.7109375" style="1"/>
    <col min="2" max="2" width="16" style="1" bestFit="1" customWidth="1"/>
    <col min="3" max="3" width="24.5703125" style="1" bestFit="1" customWidth="1"/>
    <col min="4" max="4" width="4.5703125" style="1" bestFit="1" customWidth="1"/>
    <col min="5" max="9" width="10.5703125" style="1" customWidth="1"/>
    <col min="10" max="10" width="8" style="1" customWidth="1"/>
    <col min="11" max="16384" width="10.7109375" style="1"/>
  </cols>
  <sheetData>
    <row r="1" spans="1:10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25">
      <c r="A2" s="26"/>
      <c r="B2" s="11" t="s">
        <v>0</v>
      </c>
      <c r="C2" s="11" t="s">
        <v>37</v>
      </c>
      <c r="D2" s="11"/>
      <c r="E2" s="12" t="e">
        <f>SUM(E4:E22)</f>
        <v>#N/A</v>
      </c>
      <c r="F2" s="12" t="e">
        <f t="shared" ref="F2:I2" si="0">SUM(F4:F22)</f>
        <v>#N/A</v>
      </c>
      <c r="G2" s="12" t="e">
        <f t="shared" si="0"/>
        <v>#N/A</v>
      </c>
      <c r="H2" s="12" t="e">
        <f t="shared" si="0"/>
        <v>#N/A</v>
      </c>
      <c r="I2" s="12" t="e">
        <f t="shared" si="0"/>
        <v>#N/A</v>
      </c>
      <c r="J2" s="26"/>
    </row>
    <row r="3" spans="1:10" ht="25">
      <c r="A3" s="26"/>
      <c r="B3" s="9"/>
      <c r="C3" s="9" t="s">
        <v>29</v>
      </c>
      <c r="D3" s="9" t="s">
        <v>15</v>
      </c>
      <c r="E3" s="10" t="s">
        <v>30</v>
      </c>
      <c r="F3" s="10" t="s">
        <v>31</v>
      </c>
      <c r="G3" s="10" t="s">
        <v>28</v>
      </c>
      <c r="H3" s="10" t="s">
        <v>6</v>
      </c>
      <c r="I3" s="10" t="s">
        <v>7</v>
      </c>
      <c r="J3" s="26"/>
    </row>
    <row r="4" spans="1:10" ht="25" customHeight="1">
      <c r="A4" s="26"/>
      <c r="B4" s="17" t="s">
        <v>14</v>
      </c>
      <c r="C4" s="3" t="s">
        <v>16</v>
      </c>
      <c r="D4" s="3">
        <v>1</v>
      </c>
      <c r="E4" s="6">
        <f>VLOOKUP(VLOOKUP(C4,C4,1,),食品基本表!$A$1:$H$9,4,)/VLOOKUP(VLOOKUP(C4,C4,1,),食品基本表!$A$1:$H$9,3,)*D4</f>
        <v>7.38</v>
      </c>
      <c r="F4" s="6">
        <f>VLOOKUP(VLOOKUP(C4,C4,1,),食品基本表!$A$1:$H$9,5,)/VLOOKUP(VLOOKUP(C4,C4,1,),食品基本表!$A$1:$H$9,3,)*D4</f>
        <v>6.18</v>
      </c>
      <c r="G4" s="6">
        <f>VLOOKUP(VLOOKUP(C4,C4,1,),食品基本表!$A$1:$H$9,6,)/VLOOKUP(VLOOKUP(C4,C4,1,),食品基本表!$A$1:$H$9,3,)*D4</f>
        <v>0.18</v>
      </c>
      <c r="H4" s="6">
        <f>VLOOKUP(VLOOKUP(C4,C4,1,),食品基本表!$A$1:$H$9,7,)/VLOOKUP(VLOOKUP(C4,C4,1,),食品基本表!$A$1:$H$9,3,)*D4</f>
        <v>0</v>
      </c>
      <c r="I4" s="6">
        <f>VLOOKUP(VLOOKUP(C4,C4,1,),食品基本表!$A$1:$H$9,8,)/VLOOKUP(VLOOKUP(C4,C4,1,),食品基本表!$A$1:$H$9,3,)*D4</f>
        <v>85.86</v>
      </c>
      <c r="J4" s="26"/>
    </row>
    <row r="5" spans="1:10" ht="25" customHeight="1">
      <c r="A5" s="26"/>
      <c r="B5" s="18"/>
      <c r="C5" s="3"/>
      <c r="D5" s="3"/>
      <c r="E5" s="6" t="e">
        <f>VLOOKUP(VLOOKUP(C5,C5,1,),食品基本表!$A$1:$H$9,4,)/VLOOKUP(VLOOKUP(C5,C5,1,),食品基本表!$A$1:$H$9,3,)*D5</f>
        <v>#N/A</v>
      </c>
      <c r="F5" s="6" t="e">
        <f>VLOOKUP(VLOOKUP(C5,C5,1,),食品基本表!$A$1:$H$9,5,)/VLOOKUP(VLOOKUP(C5,C5,1,),食品基本表!$A$1:$H$9,3,)*D5</f>
        <v>#N/A</v>
      </c>
      <c r="G5" s="6" t="e">
        <f>VLOOKUP(VLOOKUP(C5,C5,1,),食品基本表!$A$1:$H$9,6,)/VLOOKUP(VLOOKUP(C5,C5,1,),食品基本表!$A$1:$H$9,3,)*D5</f>
        <v>#N/A</v>
      </c>
      <c r="H5" s="6" t="e">
        <f>VLOOKUP(VLOOKUP(C5,C5,1,),食品基本表!$A$1:$H$9,7,)/VLOOKUP(VLOOKUP(C5,C5,1,),食品基本表!$A$1:$H$9,3,)*D5</f>
        <v>#N/A</v>
      </c>
      <c r="I5" s="6" t="e">
        <f>VLOOKUP(VLOOKUP(C5,C5,1,),食品基本表!$A$1:$H$9,8,)/VLOOKUP(VLOOKUP(C5,C5,1,),食品基本表!$A$1:$H$9,3,)*D5</f>
        <v>#N/A</v>
      </c>
      <c r="J5" s="26"/>
    </row>
    <row r="6" spans="1:10" ht="25" customHeight="1">
      <c r="A6" s="26"/>
      <c r="B6" s="18"/>
      <c r="C6" s="3"/>
      <c r="D6" s="3"/>
      <c r="E6" s="6" t="e">
        <f>VLOOKUP(VLOOKUP(C6,C6,1,),食品基本表!$A$1:$H$9,4,)/VLOOKUP(VLOOKUP(C6,C6,1,),食品基本表!$A$1:$H$9,3,)*D6</f>
        <v>#N/A</v>
      </c>
      <c r="F6" s="6" t="e">
        <f>VLOOKUP(VLOOKUP(C6,C6,1,),食品基本表!$A$1:$H$9,5,)/VLOOKUP(VLOOKUP(C6,C6,1,),食品基本表!$A$1:$H$9,3,)*D6</f>
        <v>#N/A</v>
      </c>
      <c r="G6" s="6" t="e">
        <f>VLOOKUP(VLOOKUP(C6,C6,1,),食品基本表!$A$1:$H$9,6,)/VLOOKUP(VLOOKUP(C6,C6,1,),食品基本表!$A$1:$H$9,3,)*D6</f>
        <v>#N/A</v>
      </c>
      <c r="H6" s="6" t="e">
        <f>VLOOKUP(VLOOKUP(C6,C6,1,),食品基本表!$A$1:$H$9,7,)/VLOOKUP(VLOOKUP(C6,C6,1,),食品基本表!$A$1:$H$9,3,)*D6</f>
        <v>#N/A</v>
      </c>
      <c r="I6" s="6" t="e">
        <f>VLOOKUP(VLOOKUP(C6,C6,1,),食品基本表!$A$1:$H$9,8,)/VLOOKUP(VLOOKUP(C6,C6,1,),食品基本表!$A$1:$H$9,3,)*D6</f>
        <v>#N/A</v>
      </c>
      <c r="J6" s="26"/>
    </row>
    <row r="7" spans="1:10" ht="25" customHeight="1">
      <c r="A7" s="26"/>
      <c r="B7" s="18"/>
      <c r="C7" s="3"/>
      <c r="D7" s="3"/>
      <c r="E7" s="6" t="e">
        <f>VLOOKUP(VLOOKUP(C7,C7,1,),食品基本表!$A$1:$H$9,4,)/VLOOKUP(VLOOKUP(C7,C7,1,),食品基本表!$A$1:$H$9,3,)*D7</f>
        <v>#N/A</v>
      </c>
      <c r="F7" s="6" t="e">
        <f>VLOOKUP(VLOOKUP(C7,C7,1,),食品基本表!$A$1:$H$9,5,)/VLOOKUP(VLOOKUP(C7,C7,1,),食品基本表!$A$1:$H$9,3,)*D7</f>
        <v>#N/A</v>
      </c>
      <c r="G7" s="6" t="e">
        <f>VLOOKUP(VLOOKUP(C7,C7,1,),食品基本表!$A$1:$H$9,6,)/VLOOKUP(VLOOKUP(C7,C7,1,),食品基本表!$A$1:$H$9,3,)*D7</f>
        <v>#N/A</v>
      </c>
      <c r="H7" s="6" t="e">
        <f>VLOOKUP(VLOOKUP(C7,C7,1,),食品基本表!$A$1:$H$9,7,)/VLOOKUP(VLOOKUP(C7,C7,1,),食品基本表!$A$1:$H$9,3,)*D7</f>
        <v>#N/A</v>
      </c>
      <c r="I7" s="6" t="e">
        <f>VLOOKUP(VLOOKUP(C7,C7,1,),食品基本表!$A$1:$H$9,8,)/VLOOKUP(VLOOKUP(C7,C7,1,),食品基本表!$A$1:$H$9,3,)*D7</f>
        <v>#N/A</v>
      </c>
      <c r="J7" s="26"/>
    </row>
    <row r="8" spans="1:10" ht="25" customHeight="1">
      <c r="A8" s="26"/>
      <c r="B8" s="18"/>
      <c r="C8" s="3"/>
      <c r="D8" s="3"/>
      <c r="E8" s="6" t="e">
        <f>VLOOKUP(VLOOKUP(C8,C8,1,),食品基本表!$A$1:$H$9,4,)/VLOOKUP(VLOOKUP(C8,C8,1,),食品基本表!$A$1:$H$9,3,)*D8</f>
        <v>#N/A</v>
      </c>
      <c r="F8" s="6" t="e">
        <f>VLOOKUP(VLOOKUP(C8,C8,1,),食品基本表!$A$1:$H$9,5,)/VLOOKUP(VLOOKUP(C8,C8,1,),食品基本表!$A$1:$H$9,3,)*D8</f>
        <v>#N/A</v>
      </c>
      <c r="G8" s="6" t="e">
        <f>VLOOKUP(VLOOKUP(C8,C8,1,),食品基本表!$A$1:$H$9,6,)/VLOOKUP(VLOOKUP(C8,C8,1,),食品基本表!$A$1:$H$9,3,)*D8</f>
        <v>#N/A</v>
      </c>
      <c r="H8" s="6" t="e">
        <f>VLOOKUP(VLOOKUP(C8,C8,1,),食品基本表!$A$1:$H$9,7,)/VLOOKUP(VLOOKUP(C8,C8,1,),食品基本表!$A$1:$H$9,3,)*D8</f>
        <v>#N/A</v>
      </c>
      <c r="I8" s="6" t="e">
        <f>VLOOKUP(VLOOKUP(C8,C8,1,),食品基本表!$A$1:$H$9,8,)/VLOOKUP(VLOOKUP(C8,C8,1,),食品基本表!$A$1:$H$9,3,)*D8</f>
        <v>#N/A</v>
      </c>
      <c r="J8" s="26"/>
    </row>
    <row r="9" spans="1:10" ht="25" customHeight="1">
      <c r="A9" s="26"/>
      <c r="B9" s="18"/>
      <c r="C9" s="3"/>
      <c r="D9" s="3"/>
      <c r="E9" s="6" t="e">
        <f>VLOOKUP(VLOOKUP(C9,C9,1,),食品基本表!$A$1:$H$9,4,)/VLOOKUP(VLOOKUP(C9,C9,1,),食品基本表!$A$1:$H$9,3,)*D9</f>
        <v>#N/A</v>
      </c>
      <c r="F9" s="6" t="e">
        <f>VLOOKUP(VLOOKUP(C9,C9,1,),食品基本表!$A$1:$H$9,5,)/VLOOKUP(VLOOKUP(C9,C9,1,),食品基本表!$A$1:$H$9,3,)*D9</f>
        <v>#N/A</v>
      </c>
      <c r="G9" s="6" t="e">
        <f>VLOOKUP(VLOOKUP(C9,C9,1,),食品基本表!$A$1:$H$9,6,)/VLOOKUP(VLOOKUP(C9,C9,1,),食品基本表!$A$1:$H$9,3,)*D9</f>
        <v>#N/A</v>
      </c>
      <c r="H9" s="6" t="e">
        <f>VLOOKUP(VLOOKUP(C9,C9,1,),食品基本表!$A$1:$H$9,7,)/VLOOKUP(VLOOKUP(C9,C9,1,),食品基本表!$A$1:$H$9,3,)*D9</f>
        <v>#N/A</v>
      </c>
      <c r="I9" s="6" t="e">
        <f>VLOOKUP(VLOOKUP(C9,C9,1,),食品基本表!$A$1:$H$9,8,)/VLOOKUP(VLOOKUP(C9,C9,1,),食品基本表!$A$1:$H$9,3,)*D9</f>
        <v>#N/A</v>
      </c>
      <c r="J9" s="26"/>
    </row>
    <row r="10" spans="1:10" ht="25" customHeight="1">
      <c r="A10" s="26"/>
      <c r="B10" s="19"/>
      <c r="C10" s="3"/>
      <c r="D10" s="3"/>
      <c r="E10" s="6" t="e">
        <f>VLOOKUP(VLOOKUP(C10,C10,1,),食品基本表!$A$1:$H$9,4,)/VLOOKUP(VLOOKUP(C10,C10,1,),食品基本表!$A$1:$H$9,3,)*D10</f>
        <v>#N/A</v>
      </c>
      <c r="F10" s="6" t="e">
        <f>VLOOKUP(VLOOKUP(C10,C10,1,),食品基本表!$A$1:$H$9,5,)/VLOOKUP(VLOOKUP(C10,C10,1,),食品基本表!$A$1:$H$9,3,)*D10</f>
        <v>#N/A</v>
      </c>
      <c r="G10" s="6" t="e">
        <f>VLOOKUP(VLOOKUP(C10,C10,1,),食品基本表!$A$1:$H$9,6,)/VLOOKUP(VLOOKUP(C10,C10,1,),食品基本表!$A$1:$H$9,3,)*D10</f>
        <v>#N/A</v>
      </c>
      <c r="H10" s="6" t="e">
        <f>VLOOKUP(VLOOKUP(C10,C10,1,),食品基本表!$A$1:$H$9,7,)/VLOOKUP(VLOOKUP(C10,C10,1,),食品基本表!$A$1:$H$9,3,)*D10</f>
        <v>#N/A</v>
      </c>
      <c r="I10" s="6" t="e">
        <f>VLOOKUP(VLOOKUP(C10,C10,1,),食品基本表!$A$1:$H$9,8,)/VLOOKUP(VLOOKUP(C10,C10,1,),食品基本表!$A$1:$H$9,3,)*D10</f>
        <v>#N/A</v>
      </c>
      <c r="J10" s="26"/>
    </row>
    <row r="11" spans="1:10" ht="25" customHeight="1">
      <c r="A11" s="26"/>
      <c r="B11" s="20" t="s">
        <v>26</v>
      </c>
      <c r="C11" s="4" t="s">
        <v>18</v>
      </c>
      <c r="D11" s="4">
        <v>1</v>
      </c>
      <c r="E11" s="7">
        <f>VLOOKUP(VLOOKUP(C11,C11,1,),食品基本表!$A$1:$H$9,4,)/VLOOKUP(VLOOKUP(C11,C11,1,),食品基本表!$A$1:$H$9,3,)*D11</f>
        <v>11.9</v>
      </c>
      <c r="F11" s="7">
        <f>VLOOKUP(VLOOKUP(C11,C11,1,),食品基本表!$A$1:$H$9,5,)/VLOOKUP(VLOOKUP(C11,C11,1,),食品基本表!$A$1:$H$9,3,)*D11</f>
        <v>0</v>
      </c>
      <c r="G11" s="7">
        <f>VLOOKUP(VLOOKUP(C11,C11,1,),食品基本表!$A$1:$H$9,6,)/VLOOKUP(VLOOKUP(C11,C11,1,),食品基本表!$A$1:$H$9,3,)*D11</f>
        <v>4.8</v>
      </c>
      <c r="H11" s="7">
        <f>VLOOKUP(VLOOKUP(C11,C11,1,),食品基本表!$A$1:$H$9,7,)/VLOOKUP(VLOOKUP(C11,C11,1,),食品基本表!$A$1:$H$9,3,)*D11</f>
        <v>0.2</v>
      </c>
      <c r="I11" s="7">
        <f>VLOOKUP(VLOOKUP(C11,C11,1,),食品基本表!$A$1:$H$9,8,)/VLOOKUP(VLOOKUP(C11,C11,1,),食品基本表!$A$1:$H$9,3,)*D11</f>
        <v>66.8</v>
      </c>
      <c r="J11" s="26"/>
    </row>
    <row r="12" spans="1:10" ht="25" customHeight="1">
      <c r="A12" s="26"/>
      <c r="B12" s="21"/>
      <c r="C12" s="4"/>
      <c r="D12" s="4"/>
      <c r="E12" s="7" t="e">
        <f>VLOOKUP(VLOOKUP(C12,C12,1,),食品基本表!$A$1:$H$9,4,)/VLOOKUP(VLOOKUP(C12,C12,1,),食品基本表!$A$1:$H$9,3,)*D12</f>
        <v>#N/A</v>
      </c>
      <c r="F12" s="7" t="e">
        <f>VLOOKUP(VLOOKUP(C12,C12,1,),食品基本表!$A$1:$H$9,5,)/VLOOKUP(VLOOKUP(C12,C12,1,),食品基本表!$A$1:$H$9,3,)*D12</f>
        <v>#N/A</v>
      </c>
      <c r="G12" s="7" t="e">
        <f>VLOOKUP(VLOOKUP(C12,C12,1,),食品基本表!$A$1:$H$9,6,)/VLOOKUP(VLOOKUP(C12,C12,1,),食品基本表!$A$1:$H$9,3,)*D12</f>
        <v>#N/A</v>
      </c>
      <c r="H12" s="7" t="e">
        <f>VLOOKUP(VLOOKUP(C12,C12,1,),食品基本表!$A$1:$H$9,7,)/VLOOKUP(VLOOKUP(C12,C12,1,),食品基本表!$A$1:$H$9,3,)*D12</f>
        <v>#N/A</v>
      </c>
      <c r="I12" s="7" t="e">
        <f>VLOOKUP(VLOOKUP(C12,C12,1,),食品基本表!$A$1:$H$9,8,)/VLOOKUP(VLOOKUP(C12,C12,1,),食品基本表!$A$1:$H$9,3,)*D12</f>
        <v>#N/A</v>
      </c>
      <c r="J12" s="26"/>
    </row>
    <row r="13" spans="1:10" ht="25" customHeight="1">
      <c r="A13" s="26"/>
      <c r="B13" s="21"/>
      <c r="C13" s="4"/>
      <c r="D13" s="4"/>
      <c r="E13" s="7" t="e">
        <f>VLOOKUP(VLOOKUP(C13,C13,1,),食品基本表!$A$1:$H$9,4,)/VLOOKUP(VLOOKUP(C13,C13,1,),食品基本表!$A$1:$H$9,3,)*D13</f>
        <v>#N/A</v>
      </c>
      <c r="F13" s="7" t="e">
        <f>VLOOKUP(VLOOKUP(C13,C13,1,),食品基本表!$A$1:$H$9,5,)/VLOOKUP(VLOOKUP(C13,C13,1,),食品基本表!$A$1:$H$9,3,)*D13</f>
        <v>#N/A</v>
      </c>
      <c r="G13" s="7" t="e">
        <f>VLOOKUP(VLOOKUP(C13,C13,1,),食品基本表!$A$1:$H$9,6,)/VLOOKUP(VLOOKUP(C13,C13,1,),食品基本表!$A$1:$H$9,3,)*D13</f>
        <v>#N/A</v>
      </c>
      <c r="H13" s="7" t="e">
        <f>VLOOKUP(VLOOKUP(C13,C13,1,),食品基本表!$A$1:$H$9,7,)/VLOOKUP(VLOOKUP(C13,C13,1,),食品基本表!$A$1:$H$9,3,)*D13</f>
        <v>#N/A</v>
      </c>
      <c r="I13" s="7" t="e">
        <f>VLOOKUP(VLOOKUP(C13,C13,1,),食品基本表!$A$1:$H$9,8,)/VLOOKUP(VLOOKUP(C13,C13,1,),食品基本表!$A$1:$H$9,3,)*D13</f>
        <v>#N/A</v>
      </c>
      <c r="J13" s="26"/>
    </row>
    <row r="14" spans="1:10" ht="25" customHeight="1">
      <c r="A14" s="26"/>
      <c r="B14" s="21"/>
      <c r="C14" s="4"/>
      <c r="D14" s="4"/>
      <c r="E14" s="7" t="e">
        <f>VLOOKUP(VLOOKUP(C14,C14,1,),食品基本表!$A$1:$H$9,4,)/VLOOKUP(VLOOKUP(C14,C14,1,),食品基本表!$A$1:$H$9,3,)*D14</f>
        <v>#N/A</v>
      </c>
      <c r="F14" s="7" t="e">
        <f>VLOOKUP(VLOOKUP(C14,C14,1,),食品基本表!$A$1:$H$9,5,)/VLOOKUP(VLOOKUP(C14,C14,1,),食品基本表!$A$1:$H$9,3,)*D14</f>
        <v>#N/A</v>
      </c>
      <c r="G14" s="7" t="e">
        <f>VLOOKUP(VLOOKUP(C14,C14,1,),食品基本表!$A$1:$H$9,6,)/VLOOKUP(VLOOKUP(C14,C14,1,),食品基本表!$A$1:$H$9,3,)*D14</f>
        <v>#N/A</v>
      </c>
      <c r="H14" s="7" t="e">
        <f>VLOOKUP(VLOOKUP(C14,C14,1,),食品基本表!$A$1:$H$9,7,)/VLOOKUP(VLOOKUP(C14,C14,1,),食品基本表!$A$1:$H$9,3,)*D14</f>
        <v>#N/A</v>
      </c>
      <c r="I14" s="7" t="e">
        <f>VLOOKUP(VLOOKUP(C14,C14,1,),食品基本表!$A$1:$H$9,8,)/VLOOKUP(VLOOKUP(C14,C14,1,),食品基本表!$A$1:$H$9,3,)*D14</f>
        <v>#N/A</v>
      </c>
      <c r="J14" s="26"/>
    </row>
    <row r="15" spans="1:10" ht="25" customHeight="1">
      <c r="A15" s="26"/>
      <c r="B15" s="21"/>
      <c r="C15" s="4"/>
      <c r="D15" s="4"/>
      <c r="E15" s="7" t="e">
        <f>VLOOKUP(VLOOKUP(C15,C15,1,),食品基本表!$A$1:$H$9,4,)/VLOOKUP(VLOOKUP(C15,C15,1,),食品基本表!$A$1:$H$9,3,)*D15</f>
        <v>#N/A</v>
      </c>
      <c r="F15" s="7" t="e">
        <f>VLOOKUP(VLOOKUP(C15,C15,1,),食品基本表!$A$1:$H$9,5,)/VLOOKUP(VLOOKUP(C15,C15,1,),食品基本表!$A$1:$H$9,3,)*D15</f>
        <v>#N/A</v>
      </c>
      <c r="G15" s="7" t="e">
        <f>VLOOKUP(VLOOKUP(C15,C15,1,),食品基本表!$A$1:$H$9,6,)/VLOOKUP(VLOOKUP(C15,C15,1,),食品基本表!$A$1:$H$9,3,)*D15</f>
        <v>#N/A</v>
      </c>
      <c r="H15" s="7" t="e">
        <f>VLOOKUP(VLOOKUP(C15,C15,1,),食品基本表!$A$1:$H$9,7,)/VLOOKUP(VLOOKUP(C15,C15,1,),食品基本表!$A$1:$H$9,3,)*D15</f>
        <v>#N/A</v>
      </c>
      <c r="I15" s="7" t="e">
        <f>VLOOKUP(VLOOKUP(C15,C15,1,),食品基本表!$A$1:$H$9,8,)/VLOOKUP(VLOOKUP(C15,C15,1,),食品基本表!$A$1:$H$9,3,)*D15</f>
        <v>#N/A</v>
      </c>
      <c r="J15" s="26"/>
    </row>
    <row r="16" spans="1:10" ht="25" customHeight="1">
      <c r="A16" s="26"/>
      <c r="B16" s="22"/>
      <c r="C16" s="4"/>
      <c r="D16" s="4"/>
      <c r="E16" s="7" t="e">
        <f>VLOOKUP(VLOOKUP(C16,C16,1,),食品基本表!$A$1:$H$9,4,)/VLOOKUP(VLOOKUP(C16,C16,1,),食品基本表!$A$1:$H$9,3,)*D16</f>
        <v>#N/A</v>
      </c>
      <c r="F16" s="7" t="e">
        <f>VLOOKUP(VLOOKUP(C16,C16,1,),食品基本表!$A$1:$H$9,5,)/VLOOKUP(VLOOKUP(C16,C16,1,),食品基本表!$A$1:$H$9,3,)*D16</f>
        <v>#N/A</v>
      </c>
      <c r="G16" s="7" t="e">
        <f>VLOOKUP(VLOOKUP(C16,C16,1,),食品基本表!$A$1:$H$9,6,)/VLOOKUP(VLOOKUP(C16,C16,1,),食品基本表!$A$1:$H$9,3,)*D16</f>
        <v>#N/A</v>
      </c>
      <c r="H16" s="7" t="e">
        <f>VLOOKUP(VLOOKUP(C16,C16,1,),食品基本表!$A$1:$H$9,7,)/VLOOKUP(VLOOKUP(C16,C16,1,),食品基本表!$A$1:$H$9,3,)*D16</f>
        <v>#N/A</v>
      </c>
      <c r="I16" s="7" t="e">
        <f>VLOOKUP(VLOOKUP(C16,C16,1,),食品基本表!$A$1:$H$9,8,)/VLOOKUP(VLOOKUP(C16,C16,1,),食品基本表!$A$1:$H$9,3,)*D16</f>
        <v>#N/A</v>
      </c>
      <c r="J16" s="26"/>
    </row>
    <row r="17" spans="1:10" ht="25" customHeight="1">
      <c r="A17" s="26"/>
      <c r="B17" s="23" t="s">
        <v>27</v>
      </c>
      <c r="C17" s="5" t="s">
        <v>20</v>
      </c>
      <c r="D17" s="5">
        <v>50</v>
      </c>
      <c r="E17" s="8">
        <f>VLOOKUP(VLOOKUP(C17,C17,1,),食品基本表!$A$1:$H$9,4,)/VLOOKUP(VLOOKUP(C17,C17,1,),食品基本表!$A$1:$H$9,3,)*D17</f>
        <v>6.8000000000000007</v>
      </c>
      <c r="F17" s="8">
        <f>VLOOKUP(VLOOKUP(C17,C17,1,),食品基本表!$A$1:$H$9,5,)/VLOOKUP(VLOOKUP(C17,C17,1,),食品基本表!$A$1:$H$9,3,)*D17</f>
        <v>2.85</v>
      </c>
      <c r="G17" s="8">
        <f>VLOOKUP(VLOOKUP(C17,C17,1,),食品基本表!$A$1:$H$9,6,)/VLOOKUP(VLOOKUP(C17,C17,1,),食品基本表!$A$1:$H$9,3,)*D17</f>
        <v>30</v>
      </c>
      <c r="H17" s="8">
        <f>VLOOKUP(VLOOKUP(C17,C17,1,),食品基本表!$A$1:$H$9,7,)/VLOOKUP(VLOOKUP(C17,C17,1,),食品基本表!$A$1:$H$9,3,)*D17</f>
        <v>4.7</v>
      </c>
      <c r="I17" s="8">
        <f>VLOOKUP(VLOOKUP(C17,C17,1,),食品基本表!$A$1:$H$9,8,)/VLOOKUP(VLOOKUP(C17,C17,1,),食品基本表!$A$1:$H$9,3,)*D17</f>
        <v>173</v>
      </c>
      <c r="J17" s="26"/>
    </row>
    <row r="18" spans="1:10" ht="25" customHeight="1">
      <c r="A18" s="26"/>
      <c r="B18" s="24"/>
      <c r="C18" s="5"/>
      <c r="D18" s="5"/>
      <c r="E18" s="8" t="e">
        <f>VLOOKUP(VLOOKUP(C18,C18,1,),食品基本表!$A$1:$H$9,4,)/VLOOKUP(VLOOKUP(C18,C18,1,),食品基本表!$A$1:$H$9,3,)*D18</f>
        <v>#N/A</v>
      </c>
      <c r="F18" s="8" t="e">
        <f>VLOOKUP(VLOOKUP(C18,C18,1,),食品基本表!$A$1:$H$9,5,)/VLOOKUP(VLOOKUP(C18,C18,1,),食品基本表!$A$1:$H$9,3,)*D18</f>
        <v>#N/A</v>
      </c>
      <c r="G18" s="8" t="e">
        <f>VLOOKUP(VLOOKUP(C18,C18,1,),食品基本表!$A$1:$H$9,6,)/VLOOKUP(VLOOKUP(C18,C18,1,),食品基本表!$A$1:$H$9,3,)*D18</f>
        <v>#N/A</v>
      </c>
      <c r="H18" s="8" t="e">
        <f>VLOOKUP(VLOOKUP(C18,C18,1,),食品基本表!$A$1:$H$9,7,)/VLOOKUP(VLOOKUP(C18,C18,1,),食品基本表!$A$1:$H$9,3,)*D18</f>
        <v>#N/A</v>
      </c>
      <c r="I18" s="8" t="e">
        <f>VLOOKUP(VLOOKUP(C18,C18,1,),食品基本表!$A$1:$H$9,8,)/VLOOKUP(VLOOKUP(C18,C18,1,),食品基本表!$A$1:$H$9,3,)*D18</f>
        <v>#N/A</v>
      </c>
      <c r="J18" s="26"/>
    </row>
    <row r="19" spans="1:10" ht="25" customHeight="1">
      <c r="A19" s="26"/>
      <c r="B19" s="24"/>
      <c r="C19" s="5"/>
      <c r="D19" s="5"/>
      <c r="E19" s="8" t="e">
        <f>VLOOKUP(VLOOKUP(C19,C19,1,),食品基本表!$A$1:$H$9,4,)/VLOOKUP(VLOOKUP(C19,C19,1,),食品基本表!$A$1:$H$9,3,)*D19</f>
        <v>#N/A</v>
      </c>
      <c r="F19" s="8" t="e">
        <f>VLOOKUP(VLOOKUP(C19,C19,1,),食品基本表!$A$1:$H$9,5,)/VLOOKUP(VLOOKUP(C19,C19,1,),食品基本表!$A$1:$H$9,3,)*D19</f>
        <v>#N/A</v>
      </c>
      <c r="G19" s="8" t="e">
        <f>VLOOKUP(VLOOKUP(C19,C19,1,),食品基本表!$A$1:$H$9,6,)/VLOOKUP(VLOOKUP(C19,C19,1,),食品基本表!$A$1:$H$9,3,)*D19</f>
        <v>#N/A</v>
      </c>
      <c r="H19" s="8" t="e">
        <f>VLOOKUP(VLOOKUP(C19,C19,1,),食品基本表!$A$1:$H$9,7,)/VLOOKUP(VLOOKUP(C19,C19,1,),食品基本表!$A$1:$H$9,3,)*D19</f>
        <v>#N/A</v>
      </c>
      <c r="I19" s="8" t="e">
        <f>VLOOKUP(VLOOKUP(C19,C19,1,),食品基本表!$A$1:$H$9,8,)/VLOOKUP(VLOOKUP(C19,C19,1,),食品基本表!$A$1:$H$9,3,)*D19</f>
        <v>#N/A</v>
      </c>
      <c r="J19" s="26"/>
    </row>
    <row r="20" spans="1:10" ht="25" customHeight="1">
      <c r="A20" s="26"/>
      <c r="B20" s="24"/>
      <c r="C20" s="5"/>
      <c r="D20" s="5"/>
      <c r="E20" s="8" t="e">
        <f>VLOOKUP(VLOOKUP(C20,C20,1,),食品基本表!$A$1:$H$9,4,)/VLOOKUP(VLOOKUP(C20,C20,1,),食品基本表!$A$1:$H$9,3,)*D20</f>
        <v>#N/A</v>
      </c>
      <c r="F20" s="8" t="e">
        <f>VLOOKUP(VLOOKUP(C20,C20,1,),食品基本表!$A$1:$H$9,5,)/VLOOKUP(VLOOKUP(C20,C20,1,),食品基本表!$A$1:$H$9,3,)*D20</f>
        <v>#N/A</v>
      </c>
      <c r="G20" s="8" t="e">
        <f>VLOOKUP(VLOOKUP(C20,C20,1,),食品基本表!$A$1:$H$9,6,)/VLOOKUP(VLOOKUP(C20,C20,1,),食品基本表!$A$1:$H$9,3,)*D20</f>
        <v>#N/A</v>
      </c>
      <c r="H20" s="8" t="e">
        <f>VLOOKUP(VLOOKUP(C20,C20,1,),食品基本表!$A$1:$H$9,7,)/VLOOKUP(VLOOKUP(C20,C20,1,),食品基本表!$A$1:$H$9,3,)*D20</f>
        <v>#N/A</v>
      </c>
      <c r="I20" s="8" t="e">
        <f>VLOOKUP(VLOOKUP(C20,C20,1,),食品基本表!$A$1:$H$9,8,)/VLOOKUP(VLOOKUP(C20,C20,1,),食品基本表!$A$1:$H$9,3,)*D20</f>
        <v>#N/A</v>
      </c>
      <c r="J20" s="26"/>
    </row>
    <row r="21" spans="1:10" ht="25" customHeight="1">
      <c r="A21" s="26"/>
      <c r="B21" s="24"/>
      <c r="C21" s="5"/>
      <c r="D21" s="5"/>
      <c r="E21" s="8" t="e">
        <f>VLOOKUP(VLOOKUP(C21,C21,1,),食品基本表!$A$1:$H$9,4,)/VLOOKUP(VLOOKUP(C21,C21,1,),食品基本表!$A$1:$H$9,3,)*D21</f>
        <v>#N/A</v>
      </c>
      <c r="F21" s="8" t="e">
        <f>VLOOKUP(VLOOKUP(C21,C21,1,),食品基本表!$A$1:$H$9,5,)/VLOOKUP(VLOOKUP(C21,C21,1,),食品基本表!$A$1:$H$9,3,)*D21</f>
        <v>#N/A</v>
      </c>
      <c r="G21" s="8" t="e">
        <f>VLOOKUP(VLOOKUP(C21,C21,1,),食品基本表!$A$1:$H$9,6,)/VLOOKUP(VLOOKUP(C21,C21,1,),食品基本表!$A$1:$H$9,3,)*D21</f>
        <v>#N/A</v>
      </c>
      <c r="H21" s="8" t="e">
        <f>VLOOKUP(VLOOKUP(C21,C21,1,),食品基本表!$A$1:$H$9,7,)/VLOOKUP(VLOOKUP(C21,C21,1,),食品基本表!$A$1:$H$9,3,)*D21</f>
        <v>#N/A</v>
      </c>
      <c r="I21" s="8" t="e">
        <f>VLOOKUP(VLOOKUP(C21,C21,1,),食品基本表!$A$1:$H$9,8,)/VLOOKUP(VLOOKUP(C21,C21,1,),食品基本表!$A$1:$H$9,3,)*D21</f>
        <v>#N/A</v>
      </c>
      <c r="J21" s="26"/>
    </row>
    <row r="22" spans="1:10" ht="25" customHeight="1">
      <c r="A22" s="26"/>
      <c r="B22" s="25"/>
      <c r="C22" s="5"/>
      <c r="D22" s="5"/>
      <c r="E22" s="8" t="e">
        <f>VLOOKUP(VLOOKUP(C22,C22,1,),食品基本表!$A$1:$H$9,4,)/VLOOKUP(VLOOKUP(C22,C22,1,),食品基本表!$A$1:$H$9,3,)*D22</f>
        <v>#N/A</v>
      </c>
      <c r="F22" s="8" t="e">
        <f>VLOOKUP(VLOOKUP(C22,C22,1,),食品基本表!$A$1:$H$9,5,)/VLOOKUP(VLOOKUP(C22,C22,1,),食品基本表!$A$1:$H$9,3,)*D22</f>
        <v>#N/A</v>
      </c>
      <c r="G22" s="8" t="e">
        <f>VLOOKUP(VLOOKUP(C22,C22,1,),食品基本表!$A$1:$H$9,6,)/VLOOKUP(VLOOKUP(C22,C22,1,),食品基本表!$A$1:$H$9,3,)*D22</f>
        <v>#N/A</v>
      </c>
      <c r="H22" s="8" t="e">
        <f>VLOOKUP(VLOOKUP(C22,C22,1,),食品基本表!$A$1:$H$9,7,)/VLOOKUP(VLOOKUP(C22,C22,1,),食品基本表!$A$1:$H$9,3,)*D22</f>
        <v>#N/A</v>
      </c>
      <c r="I22" s="8" t="e">
        <f>VLOOKUP(VLOOKUP(C22,C22,1,),食品基本表!$A$1:$H$9,8,)/VLOOKUP(VLOOKUP(C22,C22,1,),食品基本表!$A$1:$H$9,3,)*D22</f>
        <v>#N/A</v>
      </c>
      <c r="J22" s="26"/>
    </row>
    <row r="23" spans="1:10">
      <c r="A23" s="26"/>
      <c r="B23" s="26"/>
      <c r="C23" s="26"/>
      <c r="D23" s="26"/>
      <c r="E23" s="26"/>
      <c r="F23" s="26"/>
      <c r="G23" s="26"/>
      <c r="H23" s="26"/>
      <c r="I23" s="26"/>
      <c r="J23" s="26"/>
    </row>
  </sheetData>
  <mergeCells count="3">
    <mergeCell ref="B4:B10"/>
    <mergeCell ref="B11:B16"/>
    <mergeCell ref="B17:B22"/>
  </mergeCells>
  <phoneticPr fontId="1"/>
  <dataValidations count="3">
    <dataValidation type="list" allowBlank="1" showInputMessage="1" showErrorMessage="1" sqref="K4 C4:C5" xr:uid="{FE1AB4E9-26D8-8942-84AC-01AF4035A335}">
      <formula1>"全卵[個],乾燥ワカメ[ｇ],ギリシャヨーグルト[ｇ],オートミール[ｇ],ドライフルーツ[ｇ],プロテイン[ｇ],チアシード[ｇ]"</formula1>
    </dataValidation>
    <dataValidation type="list" allowBlank="1" showInputMessage="1" showErrorMessage="1" sqref="C17:C21 C6:C15" xr:uid="{C745E2BA-DB47-3D4D-AD70-683C1C0D41C3}">
      <formula1>"全卵[個],乾燥ワカメ[ｇ],ギリシャヨーグルト[個],オートミール[ｇ],ドライフルーツ[ｇ],プロテイン[ｇ],チアシード[ｇ]"</formula1>
    </dataValidation>
    <dataValidation type="list" allowBlank="1" showInputMessage="1" showErrorMessage="1" sqref="C16 C22" xr:uid="{6FED38C7-90D5-3E4D-96EF-C68CA8BA37C5}">
      <formula1>"全卵[個],乾燥ワカメ[ｇ],ギリシャヨーグルト[個],オートミール[ｇ],ドライフルーツ[ｇ],プロテイン[ｇ],チアシード[ｇ],ミックスナッツ[ｇ]"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1B981-20F1-F24E-8D3F-96C6A411D597}">
  <dimension ref="A1:H13"/>
  <sheetViews>
    <sheetView workbookViewId="0">
      <selection activeCell="A14" sqref="A14"/>
    </sheetView>
  </sheetViews>
  <sheetFormatPr baseColWidth="10" defaultRowHeight="25"/>
  <cols>
    <col min="1" max="1" width="27.85546875" style="13" bestFit="1" customWidth="1"/>
    <col min="2" max="2" width="26.85546875" style="13" bestFit="1" customWidth="1"/>
    <col min="3" max="3" width="12.140625" style="13" bestFit="1" customWidth="1"/>
    <col min="4" max="4" width="12.28515625" style="13" bestFit="1" customWidth="1"/>
    <col min="5" max="5" width="7.28515625" style="13" bestFit="1" customWidth="1"/>
    <col min="6" max="6" width="8.85546875" style="13" bestFit="1" customWidth="1"/>
    <col min="7" max="7" width="10.28515625" style="13" bestFit="1" customWidth="1"/>
    <col min="8" max="8" width="11.140625" style="13" bestFit="1" customWidth="1"/>
    <col min="9" max="16384" width="10.7109375" style="13"/>
  </cols>
  <sheetData>
    <row r="1" spans="1:8">
      <c r="B1" s="13" t="s">
        <v>1</v>
      </c>
      <c r="C1" s="1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>
      <c r="A2" s="13" t="s">
        <v>19</v>
      </c>
      <c r="B2" s="13" t="s">
        <v>8</v>
      </c>
      <c r="C2" s="13">
        <v>1</v>
      </c>
      <c r="D2" s="14">
        <v>11.9</v>
      </c>
      <c r="E2" s="14">
        <v>0</v>
      </c>
      <c r="F2" s="14">
        <v>4.8</v>
      </c>
      <c r="G2" s="14">
        <v>0.2</v>
      </c>
      <c r="H2" s="16">
        <f>D2*4+E2*9+F2*4</f>
        <v>66.8</v>
      </c>
    </row>
    <row r="3" spans="1:8">
      <c r="A3" s="13" t="s">
        <v>23</v>
      </c>
      <c r="B3" s="13" t="s">
        <v>9</v>
      </c>
      <c r="C3" s="13">
        <v>10</v>
      </c>
      <c r="D3" s="14">
        <v>0.25</v>
      </c>
      <c r="E3" s="14">
        <v>0</v>
      </c>
      <c r="F3" s="14">
        <v>5.5</v>
      </c>
      <c r="G3" s="14">
        <v>0.72</v>
      </c>
      <c r="H3" s="16">
        <f t="shared" ref="H3:H13" si="0">D3*4+E3*9+F3*4</f>
        <v>23</v>
      </c>
    </row>
    <row r="4" spans="1:8">
      <c r="A4" s="13" t="s">
        <v>32</v>
      </c>
      <c r="B4" s="13" t="s">
        <v>10</v>
      </c>
      <c r="C4" s="13">
        <v>10</v>
      </c>
      <c r="D4" s="14">
        <v>2</v>
      </c>
      <c r="E4" s="14">
        <v>5.4</v>
      </c>
      <c r="F4" s="14">
        <v>0.4</v>
      </c>
      <c r="G4" s="14">
        <v>0.7</v>
      </c>
      <c r="H4" s="16">
        <f t="shared" si="0"/>
        <v>58.2</v>
      </c>
    </row>
    <row r="5" spans="1:8">
      <c r="A5" s="13" t="s">
        <v>25</v>
      </c>
      <c r="B5" s="13" t="s">
        <v>11</v>
      </c>
      <c r="C5" s="13">
        <v>7</v>
      </c>
      <c r="D5" s="14">
        <v>1.4</v>
      </c>
      <c r="E5" s="14">
        <v>2.2999999999999998</v>
      </c>
      <c r="F5" s="14">
        <v>0.35</v>
      </c>
      <c r="G5" s="14">
        <v>2.1</v>
      </c>
      <c r="H5" s="16">
        <f t="shared" si="0"/>
        <v>27.699999999999996</v>
      </c>
    </row>
    <row r="6" spans="1:8">
      <c r="A6" s="13" t="s">
        <v>21</v>
      </c>
      <c r="B6" s="15" t="s">
        <v>12</v>
      </c>
      <c r="C6" s="13">
        <v>50</v>
      </c>
      <c r="D6" s="14">
        <v>6.8</v>
      </c>
      <c r="E6" s="14">
        <v>2.85</v>
      </c>
      <c r="F6" s="14">
        <v>30</v>
      </c>
      <c r="G6" s="14">
        <v>4.7</v>
      </c>
      <c r="H6" s="16">
        <v>173</v>
      </c>
    </row>
    <row r="7" spans="1:8">
      <c r="A7" s="13" t="s">
        <v>24</v>
      </c>
      <c r="B7" s="13" t="s">
        <v>13</v>
      </c>
      <c r="C7" s="13">
        <v>50</v>
      </c>
      <c r="D7" s="14">
        <v>41</v>
      </c>
      <c r="E7" s="14">
        <v>3.3</v>
      </c>
      <c r="F7" s="14">
        <v>2</v>
      </c>
      <c r="G7" s="14">
        <v>0</v>
      </c>
      <c r="H7" s="16">
        <f t="shared" si="0"/>
        <v>201.7</v>
      </c>
    </row>
    <row r="8" spans="1:8">
      <c r="A8" s="13" t="s">
        <v>17</v>
      </c>
      <c r="C8" s="13">
        <v>1</v>
      </c>
      <c r="D8" s="14">
        <v>7.38</v>
      </c>
      <c r="E8" s="14">
        <v>6.18</v>
      </c>
      <c r="F8" s="14">
        <v>0.18</v>
      </c>
      <c r="G8" s="14">
        <v>0</v>
      </c>
      <c r="H8" s="16">
        <f t="shared" si="0"/>
        <v>85.86</v>
      </c>
    </row>
    <row r="9" spans="1:8">
      <c r="A9" s="13" t="s">
        <v>22</v>
      </c>
      <c r="C9" s="13">
        <v>5</v>
      </c>
      <c r="D9" s="14">
        <v>0.66</v>
      </c>
      <c r="E9" s="14">
        <v>0.08</v>
      </c>
      <c r="F9" s="14">
        <v>0.43</v>
      </c>
      <c r="G9" s="14">
        <v>1.6</v>
      </c>
      <c r="H9" s="16">
        <f t="shared" si="0"/>
        <v>5.08</v>
      </c>
    </row>
    <row r="10" spans="1:8">
      <c r="A10" s="13" t="s">
        <v>33</v>
      </c>
      <c r="C10" s="13">
        <v>100</v>
      </c>
      <c r="D10" s="13">
        <v>6</v>
      </c>
      <c r="E10" s="13">
        <v>0.9</v>
      </c>
      <c r="F10" s="13">
        <v>76.5</v>
      </c>
      <c r="G10" s="13">
        <v>0.5</v>
      </c>
      <c r="H10" s="16">
        <f t="shared" si="0"/>
        <v>338.1</v>
      </c>
    </row>
    <row r="11" spans="1:8">
      <c r="A11" s="13" t="s">
        <v>34</v>
      </c>
      <c r="C11" s="13">
        <v>100</v>
      </c>
      <c r="D11" s="13">
        <v>14</v>
      </c>
      <c r="E11" s="13">
        <v>35</v>
      </c>
      <c r="F11" s="13">
        <v>0</v>
      </c>
      <c r="G11" s="13">
        <v>0</v>
      </c>
      <c r="H11" s="16">
        <f t="shared" si="0"/>
        <v>371</v>
      </c>
    </row>
    <row r="12" spans="1:8">
      <c r="A12" s="13" t="s">
        <v>35</v>
      </c>
      <c r="C12" s="13">
        <v>100</v>
      </c>
      <c r="D12" s="13">
        <v>22.3</v>
      </c>
      <c r="E12" s="13">
        <v>1.5</v>
      </c>
      <c r="F12" s="13">
        <v>0</v>
      </c>
      <c r="G12" s="13">
        <v>0</v>
      </c>
      <c r="H12" s="16">
        <f t="shared" si="0"/>
        <v>102.7</v>
      </c>
    </row>
    <row r="13" spans="1:8">
      <c r="A13" s="13" t="s">
        <v>36</v>
      </c>
      <c r="C13" s="13">
        <v>100</v>
      </c>
      <c r="D13" s="13">
        <v>22</v>
      </c>
      <c r="E13" s="13">
        <v>4.8</v>
      </c>
      <c r="F13" s="13">
        <v>0</v>
      </c>
      <c r="G13" s="13">
        <v>0</v>
      </c>
      <c r="H13" s="16">
        <f t="shared" si="0"/>
        <v>131.19999999999999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カロリー計算</vt:lpstr>
      <vt:lpstr>食品基本表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Kosuke SAITO</dc:creator>
  <cp:lastModifiedBy>Kosuke SAITO</cp:lastModifiedBy>
  <dcterms:created xsi:type="dcterms:W3CDTF">2019-10-25T04:25:16Z</dcterms:created>
  <dcterms:modified xsi:type="dcterms:W3CDTF">2019-12-04T12:04:39Z</dcterms:modified>
</cp:coreProperties>
</file>